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4"/>
  </bookViews>
  <sheets>
    <sheet name="Проект" sheetId="1" r:id="rId1"/>
    <sheet name="Уточн.вариант" sheetId="2" r:id="rId2"/>
    <sheet name="ПРОЕКТ НА 2009" sheetId="3" r:id="rId3"/>
    <sheet name="СУБВЕНЦИИ" sheetId="4" r:id="rId4"/>
    <sheet name="Уточнение июль" sheetId="5" r:id="rId5"/>
  </sheets>
  <definedNames/>
  <calcPr fullCalcOnLoad="1"/>
</workbook>
</file>

<file path=xl/sharedStrings.xml><?xml version="1.0" encoding="utf-8"?>
<sst xmlns="http://schemas.openxmlformats.org/spreadsheetml/2006/main" count="147" uniqueCount="61">
  <si>
    <t>Березовский</t>
  </si>
  <si>
    <t>Благовещенский</t>
  </si>
  <si>
    <t>Большевистский</t>
  </si>
  <si>
    <t>Галкинский</t>
  </si>
  <si>
    <t>Каменский</t>
  </si>
  <si>
    <t>Карачельский</t>
  </si>
  <si>
    <t>Кипельский</t>
  </si>
  <si>
    <t>Кушмянский</t>
  </si>
  <si>
    <t>Прошкинский</t>
  </si>
  <si>
    <t>Птичанский</t>
  </si>
  <si>
    <t>Рижский</t>
  </si>
  <si>
    <t>Столбовский</t>
  </si>
  <si>
    <t>Травянский</t>
  </si>
  <si>
    <t>Трусиловский</t>
  </si>
  <si>
    <t>Мало-Дюрягинский</t>
  </si>
  <si>
    <t>Стариковский</t>
  </si>
  <si>
    <t xml:space="preserve">Сумма доплаты в год по 1 группе(гр.4*215руб*1,262*12 мес/1000 </t>
  </si>
  <si>
    <t>1 группа(численно   сть населе    ния от 100 до 1000 чел.)</t>
  </si>
  <si>
    <t>2 группа(численно   сть населе    ния от 1001 до 2000 чел.)</t>
  </si>
  <si>
    <t>Итого</t>
  </si>
  <si>
    <t xml:space="preserve">Сумма доплаты в год по 1 группе(гр.2*80руб*1,262*12 мес./1000 </t>
  </si>
  <si>
    <t xml:space="preserve">Сумма доплаты в год по 1 группе(гр.3*145руб*1,262*12 мес./1000 </t>
  </si>
  <si>
    <t>Расходы на канцелярские товары по 1 группе(гр.2*135/1000</t>
  </si>
  <si>
    <t>Расходы на канцелярские товары по 1 группе(гр.3*200/1000</t>
  </si>
  <si>
    <t>Прочие материальные затраты</t>
  </si>
  <si>
    <t>3 группа(численно   сть населе    ния от 2001 и свыше)</t>
  </si>
  <si>
    <t>Исп.Костромитина Е.Г. 2-21-48</t>
  </si>
  <si>
    <t>Зав.финансовым отделом:                                    Н.Н.Кирилова</t>
  </si>
  <si>
    <t xml:space="preserve">Расчет субвенции на выполнение органами местного самоуправления полномочий по </t>
  </si>
  <si>
    <t>государственной регистрации актов гражданского состояния на 2008 год</t>
  </si>
  <si>
    <t xml:space="preserve">Уточненный вариант расчета  субвенции на выполнение органами местного самоуправления полномочий по </t>
  </si>
  <si>
    <t>Уточненный фонд ОБЛФУ на 21.11.07</t>
  </si>
  <si>
    <t>ИТОГО</t>
  </si>
  <si>
    <t xml:space="preserve">Расходы на канцелярские товары </t>
  </si>
  <si>
    <t xml:space="preserve"> Расчет  субвенции на выполнение органами местного самоуправления полномочий по </t>
  </si>
  <si>
    <t>государственной регистрации актов гражданского состояния на 2009 год</t>
  </si>
  <si>
    <t>Субвенции из федерального фонда компенсаций</t>
  </si>
  <si>
    <t>Сумма доплаты в год по 1 группе(гр.2*80руб*1,262*12 мес./1000 )*123%</t>
  </si>
  <si>
    <t>Сумма доплаты в год по 1 группе(гр.3*145руб*1,262*12 мес./1000 *123%</t>
  </si>
  <si>
    <t>2009год</t>
  </si>
  <si>
    <t>2010 год</t>
  </si>
  <si>
    <t>2011 год</t>
  </si>
  <si>
    <t>Субвенции на выполнение органами метсного самоуправления полномочий по государственной регистрации актов гражданского состояния</t>
  </si>
  <si>
    <t>Субвенции на исполнение полномочий органов государственной власти по расчету и предоставлению субвенций бюджетам поселений на осуществление переданных органам местного самоуправления поселений полномочий Российской Федерации по первичному воинскому учету на территориях ,где отсутствуют  военные комиссариаты</t>
  </si>
  <si>
    <t>Итого на 2009 год ( в рублях)</t>
  </si>
  <si>
    <t>Итого в тыс.руб.</t>
  </si>
  <si>
    <t>Город Шумиха</t>
  </si>
  <si>
    <t>тыс.руб.</t>
  </si>
  <si>
    <t xml:space="preserve">Дотации на выравнивание бюджетной обеспеченности поселений из районного фонда финансовой поддержки </t>
  </si>
  <si>
    <t>Субвенции на осуществление переданных органам местного самоуправления поселений, полномочий Российской Федерации по первичному воинскому учету на территориях, где отсутствуют военные комиссариаты</t>
  </si>
  <si>
    <t>Всего межбюджетных трансфертов</t>
  </si>
  <si>
    <t>Федеральный фонд компенсаций</t>
  </si>
  <si>
    <t xml:space="preserve">Субсидии бюджетам поселений на дорожную деятельность </t>
  </si>
  <si>
    <t xml:space="preserve">Субвенции на выполнение органами местного самоуправления полномочий по государственной регистрации актов гражданского состояния  </t>
  </si>
  <si>
    <t>Субсидии на компенсацию расходов по уплате налога  на имущество,транспортного налога организаций,финансируемых из местных бюджетов</t>
  </si>
  <si>
    <t>Субсидии на организацию стажировки в целях приобретения опыта работы выпускников в организациях</t>
  </si>
  <si>
    <t>Размеры межбюджетных трансфертов,выделяемых бюджетам муниципальных образований из районного бюджета в 2010 году</t>
  </si>
  <si>
    <t>Иные межбюджетные трансферты,передаваемые для компенсации дополнительных расходов,возникших в результате решений,принятых органами власти другого уровня( районная целевая программа "Село-моя забота")</t>
  </si>
  <si>
    <t>Иные межбюджетные трансферты,передаваемые для компенсации дополнительных расходов,возникших в результате решений,принятых органами власти другого уровня( районная целевая программа "Подросток - селу")</t>
  </si>
  <si>
    <t>Иные межбюджетные трансферты,передаваемые для компенсации дополнительных расходов,возникших в результате решений,принятых органами власти другого уровня( районная целевая программа "Временные рабочие места")</t>
  </si>
  <si>
    <t xml:space="preserve">Приложение 4 к решению районной Думы                                                                                                                                                          от 15.07.2010 года № 28" О внесении изменений в  решение районной Думы "О районном бюджете на 2010 год и на плановый период 2011 и 2012годов". Приложение 11 к решению районной Думы от 02.12. 2009 года № 382"О районном бюджете на 2010 год и на плановый период 2011 и 2012 годов"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</si>
</sst>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distributed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justify" vertical="distributed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2" borderId="1" xfId="0" applyFill="1" applyBorder="1" applyAlignment="1">
      <alignment horizontal="justify" vertical="distributed"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justify" vertical="distributed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distributed"/>
    </xf>
    <xf numFmtId="0" fontId="0" fillId="3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distributed"/>
    </xf>
    <xf numFmtId="0" fontId="0" fillId="0" borderId="5" xfId="0" applyBorder="1" applyAlignment="1">
      <alignment/>
    </xf>
    <xf numFmtId="0" fontId="0" fillId="4" borderId="1" xfId="0" applyFill="1" applyBorder="1" applyAlignment="1">
      <alignment horizontal="justify" vertical="distributed"/>
    </xf>
    <xf numFmtId="0" fontId="0" fillId="4" borderId="1" xfId="0" applyFill="1" applyBorder="1" applyAlignment="1">
      <alignment horizontal="center" vertical="distributed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vertical="distributed"/>
    </xf>
    <xf numFmtId="166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0" fontId="0" fillId="0" borderId="0" xfId="0" applyFont="1" applyBorder="1" applyAlignment="1">
      <alignment horizontal="center" vertical="distributed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vertical="justify" wrapText="1"/>
    </xf>
    <xf numFmtId="0" fontId="0" fillId="0" borderId="6" xfId="0" applyBorder="1" applyAlignment="1">
      <alignment vertical="distributed"/>
    </xf>
    <xf numFmtId="0" fontId="0" fillId="0" borderId="6" xfId="0" applyBorder="1" applyAlignment="1">
      <alignment/>
    </xf>
    <xf numFmtId="166" fontId="0" fillId="0" borderId="6" xfId="0" applyNumberFormat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1" fillId="0" borderId="0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center" vertical="distributed"/>
    </xf>
    <xf numFmtId="0" fontId="0" fillId="0" borderId="6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H3" sqref="H3"/>
    </sheetView>
  </sheetViews>
  <sheetFormatPr defaultColWidth="9.00390625" defaultRowHeight="12.75"/>
  <cols>
    <col min="1" max="1" width="17.875" style="0" customWidth="1"/>
    <col min="2" max="2" width="9.00390625" style="0" customWidth="1"/>
    <col min="5" max="5" width="13.375" style="0" customWidth="1"/>
    <col min="6" max="6" width="14.00390625" style="0" customWidth="1"/>
    <col min="7" max="7" width="10.625" style="0" customWidth="1"/>
    <col min="8" max="8" width="10.25390625" style="0" customWidth="1"/>
    <col min="9" max="9" width="10.75390625" style="0" customWidth="1"/>
    <col min="10" max="10" width="8.625" style="0" customWidth="1"/>
    <col min="11" max="11" width="13.25390625" style="0" customWidth="1"/>
    <col min="12" max="12" width="9.125" style="0" hidden="1" customWidth="1"/>
  </cols>
  <sheetData>
    <row r="1" spans="1:11" ht="12.7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2" ht="104.25" customHeight="1" thickBot="1">
      <c r="A3" s="1"/>
      <c r="B3" s="6" t="s">
        <v>17</v>
      </c>
      <c r="C3" s="6" t="s">
        <v>18</v>
      </c>
      <c r="D3" s="6" t="s">
        <v>25</v>
      </c>
      <c r="E3" s="6" t="s">
        <v>20</v>
      </c>
      <c r="F3" s="6" t="s">
        <v>21</v>
      </c>
      <c r="G3" s="6" t="s">
        <v>16</v>
      </c>
      <c r="H3" s="6" t="s">
        <v>22</v>
      </c>
      <c r="I3" s="6" t="s">
        <v>23</v>
      </c>
      <c r="J3" s="6" t="s">
        <v>24</v>
      </c>
      <c r="K3" s="5" t="s">
        <v>19</v>
      </c>
      <c r="L3" s="2"/>
    </row>
    <row r="4" spans="1:12" ht="12" customHeight="1">
      <c r="A4" s="7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>
        <v>8</v>
      </c>
      <c r="I4" s="8">
        <v>9</v>
      </c>
      <c r="J4" s="9">
        <v>10</v>
      </c>
      <c r="K4" s="1"/>
      <c r="L4" s="3"/>
    </row>
    <row r="5" spans="1:11" ht="12.75">
      <c r="A5" s="1" t="s">
        <v>0</v>
      </c>
      <c r="B5" s="1">
        <v>557</v>
      </c>
      <c r="C5" s="1"/>
      <c r="D5" s="1"/>
      <c r="E5" s="10">
        <f>(B5*80*1.262*12)/1000</f>
        <v>674.81664</v>
      </c>
      <c r="F5" s="1">
        <f>(C5*145*1.262*12)/1000</f>
        <v>0</v>
      </c>
      <c r="G5" s="1"/>
      <c r="H5" s="10">
        <f>(B5*135)/1000</f>
        <v>75.195</v>
      </c>
      <c r="I5" s="1">
        <f>(C5*200)/1000</f>
        <v>0</v>
      </c>
      <c r="J5" s="1">
        <v>99</v>
      </c>
      <c r="K5" s="10">
        <f>E5+F5+G5+H5+I5+J5</f>
        <v>849.0116399999999</v>
      </c>
    </row>
    <row r="6" spans="1:11" ht="12.75">
      <c r="A6" s="1" t="s">
        <v>1</v>
      </c>
      <c r="B6" s="1">
        <v>547</v>
      </c>
      <c r="C6" s="1"/>
      <c r="D6" s="1"/>
      <c r="E6" s="10">
        <f aca="true" t="shared" si="0" ref="E6:E22">(B6*80*1.262*12)/1000</f>
        <v>662.70144</v>
      </c>
      <c r="F6" s="1">
        <f aca="true" t="shared" si="1" ref="F6:F22">(C6*145*1.262*12)/1000</f>
        <v>0</v>
      </c>
      <c r="G6" s="1"/>
      <c r="H6" s="10">
        <f aca="true" t="shared" si="2" ref="H6:H22">(B6*135)/1000</f>
        <v>73.845</v>
      </c>
      <c r="I6" s="1">
        <f aca="true" t="shared" si="3" ref="I6:I22">(C6*200)/1000</f>
        <v>0</v>
      </c>
      <c r="J6" s="1">
        <v>99</v>
      </c>
      <c r="K6" s="10">
        <f>E6+F6+G6+H6+I6+J6</f>
        <v>835.5464400000001</v>
      </c>
    </row>
    <row r="7" spans="1:11" ht="12.75">
      <c r="A7" s="1" t="s">
        <v>2</v>
      </c>
      <c r="B7" s="1"/>
      <c r="C7" s="1">
        <v>1511</v>
      </c>
      <c r="D7" s="1"/>
      <c r="E7" s="10">
        <f t="shared" si="0"/>
        <v>0</v>
      </c>
      <c r="F7" s="10">
        <f t="shared" si="1"/>
        <v>3317.9746800000003</v>
      </c>
      <c r="G7" s="1"/>
      <c r="H7" s="10">
        <f t="shared" si="2"/>
        <v>0</v>
      </c>
      <c r="I7" s="10">
        <f t="shared" si="3"/>
        <v>302.2</v>
      </c>
      <c r="J7" s="1">
        <v>99</v>
      </c>
      <c r="K7" s="10">
        <f>E7+F7+G7+H7+I7+J7</f>
        <v>3719.17468</v>
      </c>
    </row>
    <row r="8" spans="1:11" ht="12.75">
      <c r="A8" s="1" t="s">
        <v>3</v>
      </c>
      <c r="B8" s="1">
        <v>951</v>
      </c>
      <c r="C8" s="1"/>
      <c r="D8" s="1"/>
      <c r="E8" s="10">
        <f t="shared" si="0"/>
        <v>1152.15552</v>
      </c>
      <c r="F8" s="10">
        <f t="shared" si="1"/>
        <v>0</v>
      </c>
      <c r="G8" s="1"/>
      <c r="H8" s="10">
        <f t="shared" si="2"/>
        <v>128.385</v>
      </c>
      <c r="I8" s="10">
        <f t="shared" si="3"/>
        <v>0</v>
      </c>
      <c r="J8" s="1">
        <v>99</v>
      </c>
      <c r="K8" s="10">
        <v>1379</v>
      </c>
    </row>
    <row r="9" spans="1:11" ht="12.75">
      <c r="A9" s="1" t="s">
        <v>4</v>
      </c>
      <c r="B9" s="1"/>
      <c r="C9" s="1">
        <v>1074</v>
      </c>
      <c r="D9" s="1"/>
      <c r="E9" s="10">
        <f t="shared" si="0"/>
        <v>0</v>
      </c>
      <c r="F9" s="10">
        <f t="shared" si="1"/>
        <v>2358.37512</v>
      </c>
      <c r="G9" s="1"/>
      <c r="H9" s="10">
        <f t="shared" si="2"/>
        <v>0</v>
      </c>
      <c r="I9" s="10">
        <f t="shared" si="3"/>
        <v>214.8</v>
      </c>
      <c r="J9" s="1">
        <v>99</v>
      </c>
      <c r="K9" s="10">
        <f>E9+F9+G9+H9+I9+J9</f>
        <v>2672.1751200000003</v>
      </c>
    </row>
    <row r="10" spans="1:11" ht="12.75">
      <c r="A10" s="1" t="s">
        <v>5</v>
      </c>
      <c r="B10" s="1"/>
      <c r="C10" s="1">
        <v>1291</v>
      </c>
      <c r="D10" s="1"/>
      <c r="E10" s="10">
        <f t="shared" si="0"/>
        <v>0</v>
      </c>
      <c r="F10" s="10">
        <f t="shared" si="1"/>
        <v>2834.88108</v>
      </c>
      <c r="G10" s="1"/>
      <c r="H10" s="10">
        <f t="shared" si="2"/>
        <v>0</v>
      </c>
      <c r="I10" s="10">
        <f t="shared" si="3"/>
        <v>258.2</v>
      </c>
      <c r="J10" s="1">
        <v>99</v>
      </c>
      <c r="K10" s="10">
        <f>E10+F10+G10+H10+I10+J10</f>
        <v>3192.08108</v>
      </c>
    </row>
    <row r="11" spans="1:11" ht="12.75">
      <c r="A11" s="1" t="s">
        <v>6</v>
      </c>
      <c r="B11" s="1">
        <v>474</v>
      </c>
      <c r="C11" s="1"/>
      <c r="D11" s="1"/>
      <c r="E11" s="10">
        <f t="shared" si="0"/>
        <v>574.26048</v>
      </c>
      <c r="F11" s="10">
        <f t="shared" si="1"/>
        <v>0</v>
      </c>
      <c r="G11" s="1"/>
      <c r="H11" s="10">
        <f t="shared" si="2"/>
        <v>63.99</v>
      </c>
      <c r="I11" s="10">
        <f t="shared" si="3"/>
        <v>0</v>
      </c>
      <c r="J11" s="1">
        <v>99</v>
      </c>
      <c r="K11" s="10">
        <f>E11+F11+G11+H11+I11+J11</f>
        <v>737.25048</v>
      </c>
    </row>
    <row r="12" spans="1:11" ht="12.75">
      <c r="A12" s="1" t="s">
        <v>7</v>
      </c>
      <c r="B12" s="1"/>
      <c r="C12" s="1">
        <v>1002</v>
      </c>
      <c r="D12" s="1"/>
      <c r="E12" s="10">
        <f t="shared" si="0"/>
        <v>0</v>
      </c>
      <c r="F12" s="10">
        <f t="shared" si="1"/>
        <v>2200.27176</v>
      </c>
      <c r="G12" s="1"/>
      <c r="H12" s="10">
        <f t="shared" si="2"/>
        <v>0</v>
      </c>
      <c r="I12" s="10">
        <f t="shared" si="3"/>
        <v>200.4</v>
      </c>
      <c r="J12" s="1">
        <v>99</v>
      </c>
      <c r="K12" s="10">
        <v>2499</v>
      </c>
    </row>
    <row r="13" spans="1:11" ht="12.75">
      <c r="A13" s="1" t="s">
        <v>8</v>
      </c>
      <c r="B13" s="1">
        <v>310</v>
      </c>
      <c r="C13" s="1"/>
      <c r="D13" s="1"/>
      <c r="E13" s="10">
        <f t="shared" si="0"/>
        <v>375.5712</v>
      </c>
      <c r="F13" s="10">
        <f t="shared" si="1"/>
        <v>0</v>
      </c>
      <c r="G13" s="1"/>
      <c r="H13" s="10">
        <f t="shared" si="2"/>
        <v>41.85</v>
      </c>
      <c r="I13" s="10">
        <f t="shared" si="3"/>
        <v>0</v>
      </c>
      <c r="J13" s="1">
        <v>98</v>
      </c>
      <c r="K13" s="10">
        <v>516</v>
      </c>
    </row>
    <row r="14" spans="1:11" ht="12.75">
      <c r="A14" s="1" t="s">
        <v>9</v>
      </c>
      <c r="B14" s="1"/>
      <c r="C14" s="1">
        <v>1085</v>
      </c>
      <c r="D14" s="1"/>
      <c r="E14" s="10">
        <f t="shared" si="0"/>
        <v>0</v>
      </c>
      <c r="F14" s="10">
        <f t="shared" si="1"/>
        <v>2382.5298</v>
      </c>
      <c r="G14" s="1"/>
      <c r="H14" s="10">
        <f t="shared" si="2"/>
        <v>0</v>
      </c>
      <c r="I14" s="10">
        <f t="shared" si="3"/>
        <v>217</v>
      </c>
      <c r="J14" s="1">
        <v>99</v>
      </c>
      <c r="K14" s="10">
        <f>E14+F14+G14+H14+I14+J14</f>
        <v>2698.5298</v>
      </c>
    </row>
    <row r="15" spans="1:11" ht="12.75">
      <c r="A15" s="1" t="s">
        <v>10</v>
      </c>
      <c r="B15" s="1"/>
      <c r="C15" s="1">
        <v>1021</v>
      </c>
      <c r="D15" s="1"/>
      <c r="E15" s="10">
        <f t="shared" si="0"/>
        <v>0</v>
      </c>
      <c r="F15" s="10">
        <f t="shared" si="1"/>
        <v>2241.99348</v>
      </c>
      <c r="G15" s="1"/>
      <c r="H15" s="10">
        <f t="shared" si="2"/>
        <v>0</v>
      </c>
      <c r="I15" s="10">
        <f t="shared" si="3"/>
        <v>204.2</v>
      </c>
      <c r="J15" s="1">
        <v>99</v>
      </c>
      <c r="K15" s="10">
        <f>E15+F15+G15+H15+I15+J15</f>
        <v>2545.19348</v>
      </c>
    </row>
    <row r="16" spans="1:11" ht="12.75">
      <c r="A16" s="1" t="s">
        <v>15</v>
      </c>
      <c r="B16" s="1"/>
      <c r="C16" s="1">
        <v>1176</v>
      </c>
      <c r="D16" s="1"/>
      <c r="E16" s="10">
        <f t="shared" si="0"/>
        <v>0</v>
      </c>
      <c r="F16" s="10">
        <f t="shared" si="1"/>
        <v>2582.35488</v>
      </c>
      <c r="G16" s="1"/>
      <c r="H16" s="10">
        <f t="shared" si="2"/>
        <v>0</v>
      </c>
      <c r="I16" s="10">
        <f t="shared" si="3"/>
        <v>235.2</v>
      </c>
      <c r="J16" s="1">
        <v>99</v>
      </c>
      <c r="K16" s="10">
        <v>2916</v>
      </c>
    </row>
    <row r="17" spans="1:11" ht="12.75">
      <c r="A17" s="1" t="s">
        <v>11</v>
      </c>
      <c r="B17" s="1">
        <v>404</v>
      </c>
      <c r="C17" s="1"/>
      <c r="D17" s="1"/>
      <c r="E17" s="10">
        <f t="shared" si="0"/>
        <v>489.4540800000001</v>
      </c>
      <c r="F17" s="10">
        <f t="shared" si="1"/>
        <v>0</v>
      </c>
      <c r="G17" s="1"/>
      <c r="H17" s="10">
        <f t="shared" si="2"/>
        <v>54.54</v>
      </c>
      <c r="I17" s="10">
        <f t="shared" si="3"/>
        <v>0</v>
      </c>
      <c r="J17" s="1">
        <v>98</v>
      </c>
      <c r="K17" s="10">
        <f>E17+F17+G17+H17+I17+J17</f>
        <v>641.99408</v>
      </c>
    </row>
    <row r="18" spans="1:11" ht="12.75">
      <c r="A18" s="1" t="s">
        <v>12</v>
      </c>
      <c r="B18" s="1">
        <v>530</v>
      </c>
      <c r="C18" s="1"/>
      <c r="D18" s="1"/>
      <c r="E18" s="10">
        <f t="shared" si="0"/>
        <v>642.1056000000001</v>
      </c>
      <c r="F18" s="10">
        <f t="shared" si="1"/>
        <v>0</v>
      </c>
      <c r="G18" s="1"/>
      <c r="H18" s="10">
        <f t="shared" si="2"/>
        <v>71.55</v>
      </c>
      <c r="I18" s="10">
        <f t="shared" si="3"/>
        <v>0</v>
      </c>
      <c r="J18" s="1">
        <v>99</v>
      </c>
      <c r="K18" s="10">
        <f>E18+F18+G18+H18+I18+J18</f>
        <v>812.6556</v>
      </c>
    </row>
    <row r="19" spans="1:11" ht="12.75">
      <c r="A19" s="1" t="s">
        <v>13</v>
      </c>
      <c r="B19" s="1">
        <v>805</v>
      </c>
      <c r="C19" s="1"/>
      <c r="D19" s="1"/>
      <c r="E19" s="10">
        <f t="shared" si="0"/>
        <v>975.2736000000001</v>
      </c>
      <c r="F19" s="10">
        <f t="shared" si="1"/>
        <v>0</v>
      </c>
      <c r="G19" s="1"/>
      <c r="H19" s="10">
        <f t="shared" si="2"/>
        <v>108.675</v>
      </c>
      <c r="I19" s="10">
        <f t="shared" si="3"/>
        <v>0</v>
      </c>
      <c r="J19" s="1">
        <v>99</v>
      </c>
      <c r="K19" s="10">
        <f>E19+F19+G19+H19+I19+J19</f>
        <v>1182.9486000000002</v>
      </c>
    </row>
    <row r="20" spans="1:11" ht="12.75">
      <c r="A20" s="1" t="s">
        <v>14</v>
      </c>
      <c r="B20" s="1">
        <v>523</v>
      </c>
      <c r="C20" s="1"/>
      <c r="D20" s="1"/>
      <c r="E20" s="10">
        <f t="shared" si="0"/>
        <v>633.62496</v>
      </c>
      <c r="F20" s="10">
        <f t="shared" si="1"/>
        <v>0</v>
      </c>
      <c r="G20" s="1"/>
      <c r="H20" s="10">
        <f t="shared" si="2"/>
        <v>70.605</v>
      </c>
      <c r="I20" s="10">
        <f t="shared" si="3"/>
        <v>0</v>
      </c>
      <c r="J20" s="1">
        <v>98</v>
      </c>
      <c r="K20" s="10">
        <v>803</v>
      </c>
    </row>
    <row r="21" spans="1:11" ht="12.75">
      <c r="A21" s="1"/>
      <c r="B21" s="1"/>
      <c r="C21" s="1"/>
      <c r="D21" s="1"/>
      <c r="E21" s="10">
        <f t="shared" si="0"/>
        <v>0</v>
      </c>
      <c r="F21" s="10">
        <f t="shared" si="1"/>
        <v>0</v>
      </c>
      <c r="G21" s="1"/>
      <c r="H21" s="10">
        <f t="shared" si="2"/>
        <v>0</v>
      </c>
      <c r="I21" s="10">
        <f t="shared" si="3"/>
        <v>0</v>
      </c>
      <c r="J21" s="1"/>
      <c r="K21" s="10">
        <f>E21+F21+G21+H21+I21+J21</f>
        <v>0</v>
      </c>
    </row>
    <row r="22" spans="1:11" ht="12.75">
      <c r="A22" s="1" t="s">
        <v>19</v>
      </c>
      <c r="B22" s="1">
        <f>B5+B6+B7+B8+B9+B10+B11+B12+B13+B14+B15+B16+B17+B18+B19+B20</f>
        <v>5101</v>
      </c>
      <c r="C22" s="1">
        <f>C5+C6+C7+C8+C9+C10+C11+C12+C13+C14+C15+C16+C17+C18+C19+C20</f>
        <v>8160</v>
      </c>
      <c r="D22" s="1"/>
      <c r="E22" s="10">
        <f t="shared" si="0"/>
        <v>6179.96352</v>
      </c>
      <c r="F22" s="10">
        <f t="shared" si="1"/>
        <v>17918.380799999995</v>
      </c>
      <c r="G22" s="1">
        <f>G5+G6+G7+G8+G9+G10+G11+G12+G13+G14+G15+G16+G17+G18+G19+G20</f>
        <v>0</v>
      </c>
      <c r="H22" s="10">
        <f t="shared" si="2"/>
        <v>688.635</v>
      </c>
      <c r="I22" s="10">
        <f t="shared" si="3"/>
        <v>1632</v>
      </c>
      <c r="J22" s="1">
        <f>J5+J6+J7+J8+J9+J10+J11+J12+J13+J14+J15+J16+J17+J18+J19+J20</f>
        <v>1581</v>
      </c>
      <c r="K22" s="10">
        <f>E22+F22+G22+H22+I22+J22</f>
        <v>27999.979319999995</v>
      </c>
    </row>
    <row r="23" ht="12.75">
      <c r="A23" s="4"/>
    </row>
    <row r="26" ht="12.75">
      <c r="D26" t="s">
        <v>27</v>
      </c>
    </row>
    <row r="27" ht="12.75">
      <c r="A27" s="4" t="s">
        <v>26</v>
      </c>
    </row>
  </sheetData>
  <mergeCells count="2">
    <mergeCell ref="A1:K1"/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22" sqref="A22:IV22"/>
    </sheetView>
  </sheetViews>
  <sheetFormatPr defaultColWidth="9.00390625" defaultRowHeight="12.75"/>
  <cols>
    <col min="1" max="1" width="17.875" style="0" customWidth="1"/>
    <col min="2" max="2" width="12.625" style="0" customWidth="1"/>
    <col min="3" max="3" width="10.125" style="0" customWidth="1"/>
    <col min="4" max="4" width="9.625" style="0" customWidth="1"/>
    <col min="5" max="5" width="13.375" style="0" customWidth="1"/>
    <col min="6" max="6" width="11.625" style="0" customWidth="1"/>
    <col min="7" max="7" width="11.125" style="0" customWidth="1"/>
    <col min="8" max="8" width="7.875" style="0" customWidth="1"/>
    <col min="9" max="9" width="9.00390625" style="0" customWidth="1"/>
    <col min="10" max="10" width="12.875" style="0" customWidth="1"/>
    <col min="11" max="11" width="10.875" style="0" customWidth="1"/>
    <col min="12" max="12" width="9.125" style="0" hidden="1" customWidth="1"/>
  </cols>
  <sheetData>
    <row r="1" spans="1:11" ht="12.7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2" ht="104.25" customHeight="1" thickBot="1">
      <c r="A3" s="1"/>
      <c r="B3" s="6" t="s">
        <v>17</v>
      </c>
      <c r="C3" s="6" t="s">
        <v>18</v>
      </c>
      <c r="D3" s="6" t="s">
        <v>31</v>
      </c>
      <c r="E3" s="6" t="s">
        <v>20</v>
      </c>
      <c r="F3" s="11" t="s">
        <v>32</v>
      </c>
      <c r="G3" s="6" t="s">
        <v>21</v>
      </c>
      <c r="H3" s="6" t="s">
        <v>31</v>
      </c>
      <c r="I3" s="11" t="s">
        <v>32</v>
      </c>
      <c r="J3" s="11" t="s">
        <v>33</v>
      </c>
      <c r="K3" s="5" t="s">
        <v>19</v>
      </c>
      <c r="L3" s="2"/>
    </row>
    <row r="4" spans="1:12" ht="12" customHeight="1">
      <c r="A4" s="7">
        <v>1</v>
      </c>
      <c r="B4" s="6">
        <v>2</v>
      </c>
      <c r="C4" s="6">
        <v>3</v>
      </c>
      <c r="D4" s="6">
        <v>4</v>
      </c>
      <c r="E4" s="6">
        <v>5</v>
      </c>
      <c r="F4" s="11"/>
      <c r="G4" s="6">
        <v>6</v>
      </c>
      <c r="H4" s="6">
        <v>7</v>
      </c>
      <c r="I4" s="11"/>
      <c r="J4" s="14">
        <v>10</v>
      </c>
      <c r="K4" s="1"/>
      <c r="L4" s="3"/>
    </row>
    <row r="5" spans="1:11" ht="12.75">
      <c r="A5" s="1" t="s">
        <v>0</v>
      </c>
      <c r="B5" s="1">
        <v>557</v>
      </c>
      <c r="C5" s="1"/>
      <c r="D5" s="10">
        <f>0.09*B5</f>
        <v>50.129999999999995</v>
      </c>
      <c r="E5" s="10">
        <f aca="true" t="shared" si="0" ref="E5:E22">(B5*80*1.262*12)/1000</f>
        <v>674.81664</v>
      </c>
      <c r="F5" s="12">
        <f>E5+D5</f>
        <v>724.94664</v>
      </c>
      <c r="G5" s="1">
        <f aca="true" t="shared" si="1" ref="G5:G22">(C5*145*1.262*12)/1000</f>
        <v>0</v>
      </c>
      <c r="H5" s="1">
        <f>0.09*C5</f>
        <v>0</v>
      </c>
      <c r="I5" s="13">
        <f>H5+G5</f>
        <v>0</v>
      </c>
      <c r="J5" s="12">
        <v>75</v>
      </c>
      <c r="K5" s="10">
        <v>800</v>
      </c>
    </row>
    <row r="6" spans="1:11" ht="12.75">
      <c r="A6" s="1" t="s">
        <v>1</v>
      </c>
      <c r="B6" s="1">
        <v>547</v>
      </c>
      <c r="C6" s="1"/>
      <c r="D6" s="10">
        <f aca="true" t="shared" si="2" ref="D6:D21">0.09*B6</f>
        <v>49.23</v>
      </c>
      <c r="E6" s="10">
        <f t="shared" si="0"/>
        <v>662.70144</v>
      </c>
      <c r="F6" s="12">
        <f aca="true" t="shared" si="3" ref="F6:F22">E6+D6</f>
        <v>711.9314400000001</v>
      </c>
      <c r="G6" s="1">
        <f t="shared" si="1"/>
        <v>0</v>
      </c>
      <c r="H6" s="1">
        <f>0.09*C6</f>
        <v>0</v>
      </c>
      <c r="I6" s="13">
        <f aca="true" t="shared" si="4" ref="I6:I22">H6+G6</f>
        <v>0</v>
      </c>
      <c r="J6" s="12">
        <v>88</v>
      </c>
      <c r="K6" s="10">
        <v>800</v>
      </c>
    </row>
    <row r="7" spans="1:11" ht="12.75">
      <c r="A7" s="1" t="s">
        <v>2</v>
      </c>
      <c r="B7" s="1"/>
      <c r="C7" s="1">
        <v>1511</v>
      </c>
      <c r="D7" s="10">
        <f t="shared" si="2"/>
        <v>0</v>
      </c>
      <c r="E7" s="10">
        <f t="shared" si="0"/>
        <v>0</v>
      </c>
      <c r="F7" s="12">
        <f t="shared" si="3"/>
        <v>0</v>
      </c>
      <c r="G7" s="10">
        <f t="shared" si="1"/>
        <v>3317.9746800000003</v>
      </c>
      <c r="H7" s="10">
        <v>137</v>
      </c>
      <c r="I7" s="12">
        <f t="shared" si="4"/>
        <v>3454.9746800000003</v>
      </c>
      <c r="J7" s="12">
        <v>245</v>
      </c>
      <c r="K7" s="10">
        <v>3700</v>
      </c>
    </row>
    <row r="8" spans="1:11" ht="12.75">
      <c r="A8" s="1" t="s">
        <v>3</v>
      </c>
      <c r="B8" s="1">
        <v>951</v>
      </c>
      <c r="C8" s="1"/>
      <c r="D8" s="10">
        <f t="shared" si="2"/>
        <v>85.59</v>
      </c>
      <c r="E8" s="10">
        <f t="shared" si="0"/>
        <v>1152.15552</v>
      </c>
      <c r="F8" s="12">
        <f t="shared" si="3"/>
        <v>1237.74552</v>
      </c>
      <c r="G8" s="10">
        <f t="shared" si="1"/>
        <v>0</v>
      </c>
      <c r="H8" s="10">
        <f>0.09*C8</f>
        <v>0</v>
      </c>
      <c r="I8" s="12">
        <f t="shared" si="4"/>
        <v>0</v>
      </c>
      <c r="J8" s="12">
        <v>162</v>
      </c>
      <c r="K8" s="10">
        <v>1400</v>
      </c>
    </row>
    <row r="9" spans="1:11" ht="12.75">
      <c r="A9" s="1" t="s">
        <v>4</v>
      </c>
      <c r="B9" s="1"/>
      <c r="C9" s="1">
        <v>1074</v>
      </c>
      <c r="D9" s="10">
        <f t="shared" si="2"/>
        <v>0</v>
      </c>
      <c r="E9" s="10">
        <f t="shared" si="0"/>
        <v>0</v>
      </c>
      <c r="F9" s="12">
        <f t="shared" si="3"/>
        <v>0</v>
      </c>
      <c r="G9" s="10">
        <f t="shared" si="1"/>
        <v>2358.37512</v>
      </c>
      <c r="H9" s="10">
        <v>98</v>
      </c>
      <c r="I9" s="12">
        <f t="shared" si="4"/>
        <v>2456.37512</v>
      </c>
      <c r="J9" s="12">
        <v>244</v>
      </c>
      <c r="K9" s="10">
        <v>2700</v>
      </c>
    </row>
    <row r="10" spans="1:11" ht="12.75">
      <c r="A10" s="1" t="s">
        <v>5</v>
      </c>
      <c r="B10" s="1"/>
      <c r="C10" s="1">
        <v>1291</v>
      </c>
      <c r="D10" s="10">
        <f t="shared" si="2"/>
        <v>0</v>
      </c>
      <c r="E10" s="10">
        <f t="shared" si="0"/>
        <v>0</v>
      </c>
      <c r="F10" s="12">
        <f t="shared" si="3"/>
        <v>0</v>
      </c>
      <c r="G10" s="10">
        <f t="shared" si="1"/>
        <v>2834.88108</v>
      </c>
      <c r="H10" s="10">
        <v>117</v>
      </c>
      <c r="I10" s="12">
        <f t="shared" si="4"/>
        <v>2951.88108</v>
      </c>
      <c r="J10" s="12">
        <v>248</v>
      </c>
      <c r="K10" s="10">
        <v>3200</v>
      </c>
    </row>
    <row r="11" spans="1:11" ht="12.75">
      <c r="A11" s="1" t="s">
        <v>6</v>
      </c>
      <c r="B11" s="1">
        <v>474</v>
      </c>
      <c r="C11" s="1"/>
      <c r="D11" s="10">
        <f t="shared" si="2"/>
        <v>42.66</v>
      </c>
      <c r="E11" s="10">
        <f t="shared" si="0"/>
        <v>574.26048</v>
      </c>
      <c r="F11" s="12">
        <f t="shared" si="3"/>
        <v>616.92048</v>
      </c>
      <c r="G11" s="10">
        <f t="shared" si="1"/>
        <v>0</v>
      </c>
      <c r="H11" s="10">
        <f>0.09*C11</f>
        <v>0</v>
      </c>
      <c r="I11" s="12">
        <f t="shared" si="4"/>
        <v>0</v>
      </c>
      <c r="J11" s="12">
        <v>83</v>
      </c>
      <c r="K11" s="10">
        <v>700</v>
      </c>
    </row>
    <row r="12" spans="1:11" ht="12.75">
      <c r="A12" s="1" t="s">
        <v>7</v>
      </c>
      <c r="B12" s="1"/>
      <c r="C12" s="1">
        <v>1002</v>
      </c>
      <c r="D12" s="10">
        <f t="shared" si="2"/>
        <v>0</v>
      </c>
      <c r="E12" s="10">
        <f t="shared" si="0"/>
        <v>0</v>
      </c>
      <c r="F12" s="12">
        <f t="shared" si="3"/>
        <v>0</v>
      </c>
      <c r="G12" s="10">
        <f t="shared" si="1"/>
        <v>2200.27176</v>
      </c>
      <c r="H12" s="10">
        <v>91</v>
      </c>
      <c r="I12" s="12">
        <f t="shared" si="4"/>
        <v>2291.27176</v>
      </c>
      <c r="J12" s="12">
        <v>209</v>
      </c>
      <c r="K12" s="10">
        <v>2500</v>
      </c>
    </row>
    <row r="13" spans="1:11" ht="12.75">
      <c r="A13" s="1" t="s">
        <v>8</v>
      </c>
      <c r="B13" s="1">
        <v>310</v>
      </c>
      <c r="C13" s="1"/>
      <c r="D13" s="10">
        <f t="shared" si="2"/>
        <v>27.9</v>
      </c>
      <c r="E13" s="10">
        <f t="shared" si="0"/>
        <v>375.5712</v>
      </c>
      <c r="F13" s="12">
        <f t="shared" si="3"/>
        <v>403.47119999999995</v>
      </c>
      <c r="G13" s="10">
        <f t="shared" si="1"/>
        <v>0</v>
      </c>
      <c r="H13" s="10">
        <f>0.09*C13</f>
        <v>0</v>
      </c>
      <c r="I13" s="12">
        <f t="shared" si="4"/>
        <v>0</v>
      </c>
      <c r="J13" s="12">
        <v>97</v>
      </c>
      <c r="K13" s="10">
        <v>500</v>
      </c>
    </row>
    <row r="14" spans="1:11" ht="12.75">
      <c r="A14" s="1" t="s">
        <v>9</v>
      </c>
      <c r="B14" s="1"/>
      <c r="C14" s="1">
        <v>1085</v>
      </c>
      <c r="D14" s="10">
        <f t="shared" si="2"/>
        <v>0</v>
      </c>
      <c r="E14" s="10">
        <f t="shared" si="0"/>
        <v>0</v>
      </c>
      <c r="F14" s="12">
        <f t="shared" si="3"/>
        <v>0</v>
      </c>
      <c r="G14" s="10">
        <f t="shared" si="1"/>
        <v>2382.5298</v>
      </c>
      <c r="H14" s="10">
        <v>99</v>
      </c>
      <c r="I14" s="12">
        <f t="shared" si="4"/>
        <v>2481.5298</v>
      </c>
      <c r="J14" s="12">
        <v>218</v>
      </c>
      <c r="K14" s="10">
        <v>2700</v>
      </c>
    </row>
    <row r="15" spans="1:11" ht="12.75">
      <c r="A15" s="1" t="s">
        <v>10</v>
      </c>
      <c r="B15" s="1"/>
      <c r="C15" s="1">
        <v>1021</v>
      </c>
      <c r="D15" s="10">
        <f t="shared" si="2"/>
        <v>0</v>
      </c>
      <c r="E15" s="10">
        <f t="shared" si="0"/>
        <v>0</v>
      </c>
      <c r="F15" s="12">
        <f t="shared" si="3"/>
        <v>0</v>
      </c>
      <c r="G15" s="10">
        <f t="shared" si="1"/>
        <v>2241.99348</v>
      </c>
      <c r="H15" s="10">
        <v>93</v>
      </c>
      <c r="I15" s="12">
        <f t="shared" si="4"/>
        <v>2334.99348</v>
      </c>
      <c r="J15" s="12">
        <v>265</v>
      </c>
      <c r="K15" s="10">
        <v>2600</v>
      </c>
    </row>
    <row r="16" spans="1:11" ht="12.75">
      <c r="A16" s="1" t="s">
        <v>15</v>
      </c>
      <c r="B16" s="1"/>
      <c r="C16" s="1">
        <v>1176</v>
      </c>
      <c r="D16" s="10">
        <f t="shared" si="2"/>
        <v>0</v>
      </c>
      <c r="E16" s="10">
        <f t="shared" si="0"/>
        <v>0</v>
      </c>
      <c r="F16" s="12">
        <f t="shared" si="3"/>
        <v>0</v>
      </c>
      <c r="G16" s="10">
        <f t="shared" si="1"/>
        <v>2582.35488</v>
      </c>
      <c r="H16" s="10">
        <v>107</v>
      </c>
      <c r="I16" s="12">
        <f t="shared" si="4"/>
        <v>2689.35488</v>
      </c>
      <c r="J16" s="12">
        <v>211</v>
      </c>
      <c r="K16" s="10">
        <v>2900</v>
      </c>
    </row>
    <row r="17" spans="1:11" ht="12.75">
      <c r="A17" s="1" t="s">
        <v>11</v>
      </c>
      <c r="B17" s="1">
        <v>404</v>
      </c>
      <c r="C17" s="1"/>
      <c r="D17" s="10">
        <f t="shared" si="2"/>
        <v>36.36</v>
      </c>
      <c r="E17" s="10">
        <f t="shared" si="0"/>
        <v>489.4540800000001</v>
      </c>
      <c r="F17" s="12">
        <f t="shared" si="3"/>
        <v>525.8140800000001</v>
      </c>
      <c r="G17" s="10">
        <f t="shared" si="1"/>
        <v>0</v>
      </c>
      <c r="H17" s="10">
        <f>0.09*C17</f>
        <v>0</v>
      </c>
      <c r="I17" s="12">
        <f t="shared" si="4"/>
        <v>0</v>
      </c>
      <c r="J17" s="12">
        <v>174</v>
      </c>
      <c r="K17" s="10">
        <v>700</v>
      </c>
    </row>
    <row r="18" spans="1:11" ht="12.75">
      <c r="A18" s="1" t="s">
        <v>12</v>
      </c>
      <c r="B18" s="1">
        <v>530</v>
      </c>
      <c r="C18" s="1"/>
      <c r="D18" s="10">
        <f t="shared" si="2"/>
        <v>47.699999999999996</v>
      </c>
      <c r="E18" s="10">
        <f t="shared" si="0"/>
        <v>642.1056000000001</v>
      </c>
      <c r="F18" s="12">
        <f t="shared" si="3"/>
        <v>689.8056000000001</v>
      </c>
      <c r="G18" s="10">
        <f t="shared" si="1"/>
        <v>0</v>
      </c>
      <c r="H18" s="10">
        <f>0.09*C18</f>
        <v>0</v>
      </c>
      <c r="I18" s="12">
        <f t="shared" si="4"/>
        <v>0</v>
      </c>
      <c r="J18" s="12">
        <v>110</v>
      </c>
      <c r="K18" s="10">
        <v>800</v>
      </c>
    </row>
    <row r="19" spans="1:11" ht="12.75">
      <c r="A19" s="1" t="s">
        <v>13</v>
      </c>
      <c r="B19" s="1">
        <v>805</v>
      </c>
      <c r="C19" s="1"/>
      <c r="D19" s="10">
        <v>73</v>
      </c>
      <c r="E19" s="10">
        <f t="shared" si="0"/>
        <v>975.2736000000001</v>
      </c>
      <c r="F19" s="12">
        <f t="shared" si="3"/>
        <v>1048.2736</v>
      </c>
      <c r="G19" s="10">
        <f t="shared" si="1"/>
        <v>0</v>
      </c>
      <c r="H19" s="10">
        <f>0.09*C19</f>
        <v>0</v>
      </c>
      <c r="I19" s="12">
        <f t="shared" si="4"/>
        <v>0</v>
      </c>
      <c r="J19" s="12">
        <v>152</v>
      </c>
      <c r="K19" s="10">
        <v>1200</v>
      </c>
    </row>
    <row r="20" spans="1:11" ht="12.75">
      <c r="A20" s="1" t="s">
        <v>14</v>
      </c>
      <c r="B20" s="1">
        <v>523</v>
      </c>
      <c r="C20" s="1"/>
      <c r="D20" s="10">
        <f t="shared" si="2"/>
        <v>47.07</v>
      </c>
      <c r="E20" s="10">
        <f t="shared" si="0"/>
        <v>633.62496</v>
      </c>
      <c r="F20" s="12">
        <f t="shared" si="3"/>
        <v>680.69496</v>
      </c>
      <c r="G20" s="10">
        <f t="shared" si="1"/>
        <v>0</v>
      </c>
      <c r="H20" s="10">
        <f>0.09*C20</f>
        <v>0</v>
      </c>
      <c r="I20" s="12">
        <f t="shared" si="4"/>
        <v>0</v>
      </c>
      <c r="J20" s="12">
        <v>119</v>
      </c>
      <c r="K20" s="10">
        <v>800</v>
      </c>
    </row>
    <row r="21" spans="1:11" ht="12.75">
      <c r="A21" s="1"/>
      <c r="B21" s="1"/>
      <c r="C21" s="1"/>
      <c r="D21" s="10">
        <f t="shared" si="2"/>
        <v>0</v>
      </c>
      <c r="E21" s="10">
        <f t="shared" si="0"/>
        <v>0</v>
      </c>
      <c r="F21" s="12">
        <f t="shared" si="3"/>
        <v>0</v>
      </c>
      <c r="G21" s="10">
        <f t="shared" si="1"/>
        <v>0</v>
      </c>
      <c r="H21" s="10">
        <f>0.09*C21</f>
        <v>0</v>
      </c>
      <c r="I21" s="12">
        <f t="shared" si="4"/>
        <v>0</v>
      </c>
      <c r="J21" s="12"/>
      <c r="K21" s="10"/>
    </row>
    <row r="22" spans="1:11" ht="12.75">
      <c r="A22" s="1" t="s">
        <v>19</v>
      </c>
      <c r="B22" s="1">
        <f>B5+B6+B7+B8+B9+B10+B11+B12+B13+B14+B15+B16+B17+B18+B19+B20</f>
        <v>5101</v>
      </c>
      <c r="C22" s="1">
        <f>C5+C6+C7+C8+C9+C10+C11+C12+C13+C14+C15+C16+C17+C18+C19+C20</f>
        <v>8160</v>
      </c>
      <c r="D22" s="10">
        <v>460</v>
      </c>
      <c r="E22" s="10">
        <f t="shared" si="0"/>
        <v>6179.96352</v>
      </c>
      <c r="F22" s="12">
        <f t="shared" si="3"/>
        <v>6639.96352</v>
      </c>
      <c r="G22" s="10">
        <f t="shared" si="1"/>
        <v>17918.380799999995</v>
      </c>
      <c r="H22" s="10">
        <f>H7+H9+H10+H12+H14+H15+H16</f>
        <v>742</v>
      </c>
      <c r="I22" s="12">
        <f t="shared" si="4"/>
        <v>18660.380799999995</v>
      </c>
      <c r="J22" s="12">
        <f>J5+J6+J7+J8+J9+J10+J11+J12+J13+J14+J15+J16+J17+J18+J19+J20</f>
        <v>2700</v>
      </c>
      <c r="K22" s="10">
        <f>K5+K6+K7+K8+K9+K10+K11+K12+K13+K14+K15+K16+K17+K18+K19+K20</f>
        <v>28000</v>
      </c>
    </row>
    <row r="23" ht="12.75">
      <c r="A23" s="4"/>
    </row>
    <row r="26" ht="12.75">
      <c r="D26" t="s">
        <v>27</v>
      </c>
    </row>
    <row r="27" ht="12.75">
      <c r="A27" s="4" t="s">
        <v>26</v>
      </c>
    </row>
  </sheetData>
  <mergeCells count="2">
    <mergeCell ref="A1:K1"/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5" sqref="I5:I22"/>
    </sheetView>
  </sheetViews>
  <sheetFormatPr defaultColWidth="9.00390625" defaultRowHeight="12.75"/>
  <cols>
    <col min="1" max="1" width="17.875" style="0" customWidth="1"/>
    <col min="2" max="2" width="12.625" style="0" customWidth="1"/>
    <col min="3" max="3" width="10.125" style="0" customWidth="1"/>
    <col min="4" max="4" width="13.375" style="0" customWidth="1"/>
    <col min="5" max="6" width="11.125" style="0" customWidth="1"/>
    <col min="7" max="7" width="10.875" style="0" customWidth="1"/>
    <col min="8" max="8" width="9.125" style="0" hidden="1" customWidth="1"/>
  </cols>
  <sheetData>
    <row r="1" spans="1:7" ht="12.75">
      <c r="A1" s="47" t="s">
        <v>34</v>
      </c>
      <c r="B1" s="47"/>
      <c r="C1" s="47"/>
      <c r="D1" s="47"/>
      <c r="E1" s="47"/>
      <c r="F1" s="47"/>
      <c r="G1" s="47"/>
    </row>
    <row r="2" spans="1:7" ht="12.75">
      <c r="A2" s="47" t="s">
        <v>35</v>
      </c>
      <c r="B2" s="47"/>
      <c r="C2" s="47"/>
      <c r="D2" s="47"/>
      <c r="E2" s="47"/>
      <c r="F2" s="47"/>
      <c r="G2" s="47"/>
    </row>
    <row r="3" spans="1:9" ht="108" customHeight="1" thickBot="1">
      <c r="A3" s="1"/>
      <c r="B3" s="6" t="s">
        <v>17</v>
      </c>
      <c r="C3" s="6" t="s">
        <v>18</v>
      </c>
      <c r="D3" s="25" t="s">
        <v>37</v>
      </c>
      <c r="E3" s="25" t="s">
        <v>38</v>
      </c>
      <c r="F3" s="15" t="s">
        <v>33</v>
      </c>
      <c r="G3" s="19" t="s">
        <v>44</v>
      </c>
      <c r="H3" s="16"/>
      <c r="I3" s="29" t="s">
        <v>45</v>
      </c>
    </row>
    <row r="4" spans="1:9" ht="12" customHeight="1">
      <c r="A4" s="18">
        <v>1</v>
      </c>
      <c r="B4" s="19">
        <v>2</v>
      </c>
      <c r="C4" s="19">
        <v>3</v>
      </c>
      <c r="D4" s="26">
        <v>4</v>
      </c>
      <c r="E4" s="26">
        <v>5</v>
      </c>
      <c r="F4" s="19">
        <v>6</v>
      </c>
      <c r="G4" s="18">
        <v>8</v>
      </c>
      <c r="H4" s="3"/>
      <c r="I4" s="1"/>
    </row>
    <row r="5" spans="1:9" ht="12.75">
      <c r="A5" s="1" t="s">
        <v>0</v>
      </c>
      <c r="B5" s="18">
        <v>562</v>
      </c>
      <c r="C5" s="18"/>
      <c r="D5" s="27">
        <v>835</v>
      </c>
      <c r="E5" s="28">
        <f>(C5*145*1.262*12)/1000</f>
        <v>0</v>
      </c>
      <c r="F5" s="21">
        <f>0.1945*B5</f>
        <v>109.309</v>
      </c>
      <c r="G5" s="21">
        <f>D5+E5+F5</f>
        <v>944.309</v>
      </c>
      <c r="I5" s="18">
        <v>0.9</v>
      </c>
    </row>
    <row r="6" spans="1:9" ht="12.75">
      <c r="A6" s="1" t="s">
        <v>1</v>
      </c>
      <c r="B6" s="18">
        <v>539</v>
      </c>
      <c r="C6" s="18"/>
      <c r="D6" s="27">
        <v>802</v>
      </c>
      <c r="E6" s="28">
        <f>(C6*145*1.262*12)/1000</f>
        <v>0</v>
      </c>
      <c r="F6" s="21">
        <f aca="true" t="shared" si="0" ref="F6:F20">0.1945*B6</f>
        <v>104.83550000000001</v>
      </c>
      <c r="G6" s="21">
        <f aca="true" t="shared" si="1" ref="G6:G20">D6+E6+F6</f>
        <v>906.8355</v>
      </c>
      <c r="I6" s="18">
        <v>0.9</v>
      </c>
    </row>
    <row r="7" spans="1:9" ht="12.75">
      <c r="A7" s="1" t="s">
        <v>2</v>
      </c>
      <c r="B7" s="18"/>
      <c r="C7" s="18">
        <v>1506</v>
      </c>
      <c r="D7" s="27"/>
      <c r="E7" s="27">
        <v>4070</v>
      </c>
      <c r="F7" s="21">
        <v>293</v>
      </c>
      <c r="G7" s="21">
        <f t="shared" si="1"/>
        <v>4363</v>
      </c>
      <c r="I7" s="18">
        <v>4.4</v>
      </c>
    </row>
    <row r="8" spans="1:9" ht="12.75">
      <c r="A8" s="1" t="s">
        <v>3</v>
      </c>
      <c r="B8" s="18">
        <v>917</v>
      </c>
      <c r="C8" s="18"/>
      <c r="D8" s="27">
        <v>1366</v>
      </c>
      <c r="E8" s="27">
        <f aca="true" t="shared" si="2" ref="E8:E21">(C8*145*1.262*12)/1000*123.1%</f>
        <v>0</v>
      </c>
      <c r="F8" s="21">
        <f t="shared" si="0"/>
        <v>178.3565</v>
      </c>
      <c r="G8" s="21">
        <f t="shared" si="1"/>
        <v>1544.3565</v>
      </c>
      <c r="I8" s="18">
        <v>1.5</v>
      </c>
    </row>
    <row r="9" spans="1:9" ht="12.75">
      <c r="A9" s="1" t="s">
        <v>4</v>
      </c>
      <c r="B9" s="18"/>
      <c r="C9" s="18">
        <v>1119</v>
      </c>
      <c r="D9" s="27"/>
      <c r="E9" s="27">
        <v>3024</v>
      </c>
      <c r="F9" s="21">
        <v>217</v>
      </c>
      <c r="G9" s="21">
        <f t="shared" si="1"/>
        <v>3241</v>
      </c>
      <c r="I9" s="18">
        <v>3.2</v>
      </c>
    </row>
    <row r="10" spans="1:9" ht="12.75">
      <c r="A10" s="1" t="s">
        <v>5</v>
      </c>
      <c r="B10" s="18"/>
      <c r="C10" s="18">
        <v>1063</v>
      </c>
      <c r="D10" s="27"/>
      <c r="E10" s="27">
        <v>2872</v>
      </c>
      <c r="F10" s="21">
        <v>207</v>
      </c>
      <c r="G10" s="21">
        <f t="shared" si="1"/>
        <v>3079</v>
      </c>
      <c r="I10" s="18">
        <v>3.1</v>
      </c>
    </row>
    <row r="11" spans="1:9" ht="12.75">
      <c r="A11" s="1" t="s">
        <v>6</v>
      </c>
      <c r="B11" s="18">
        <v>461</v>
      </c>
      <c r="C11" s="18"/>
      <c r="D11" s="27">
        <v>687</v>
      </c>
      <c r="E11" s="27">
        <f t="shared" si="2"/>
        <v>0</v>
      </c>
      <c r="F11" s="21">
        <f t="shared" si="0"/>
        <v>89.6645</v>
      </c>
      <c r="G11" s="21">
        <f t="shared" si="1"/>
        <v>776.6645</v>
      </c>
      <c r="I11" s="18">
        <v>0.8</v>
      </c>
    </row>
    <row r="12" spans="1:9" ht="12.75">
      <c r="A12" s="1" t="s">
        <v>7</v>
      </c>
      <c r="B12" s="18">
        <v>951</v>
      </c>
      <c r="C12" s="18"/>
      <c r="D12" s="27">
        <v>1417</v>
      </c>
      <c r="E12" s="27">
        <f t="shared" si="2"/>
        <v>0</v>
      </c>
      <c r="F12" s="21">
        <f t="shared" si="0"/>
        <v>184.9695</v>
      </c>
      <c r="G12" s="21">
        <f t="shared" si="1"/>
        <v>1601.9695</v>
      </c>
      <c r="I12" s="18">
        <v>1.6</v>
      </c>
    </row>
    <row r="13" spans="1:9" ht="12.75">
      <c r="A13" s="1" t="s">
        <v>8</v>
      </c>
      <c r="B13" s="18">
        <v>297</v>
      </c>
      <c r="C13" s="18"/>
      <c r="D13" s="27">
        <v>442</v>
      </c>
      <c r="E13" s="27">
        <f t="shared" si="2"/>
        <v>0</v>
      </c>
      <c r="F13" s="21">
        <f t="shared" si="0"/>
        <v>57.7665</v>
      </c>
      <c r="G13" s="21">
        <f t="shared" si="1"/>
        <v>499.7665</v>
      </c>
      <c r="I13" s="18">
        <v>0.5</v>
      </c>
    </row>
    <row r="14" spans="1:9" ht="12.75">
      <c r="A14" s="1" t="s">
        <v>9</v>
      </c>
      <c r="B14" s="18"/>
      <c r="C14" s="18">
        <v>1069</v>
      </c>
      <c r="D14" s="27"/>
      <c r="E14" s="27">
        <f t="shared" si="2"/>
        <v>2889.644131319999</v>
      </c>
      <c r="F14" s="21">
        <v>208</v>
      </c>
      <c r="G14" s="21">
        <f t="shared" si="1"/>
        <v>3097.644131319999</v>
      </c>
      <c r="I14" s="18">
        <v>3.1</v>
      </c>
    </row>
    <row r="15" spans="1:9" ht="12.75">
      <c r="A15" s="1" t="s">
        <v>10</v>
      </c>
      <c r="B15" s="18"/>
      <c r="C15" s="18">
        <v>1001</v>
      </c>
      <c r="D15" s="27"/>
      <c r="E15" s="27">
        <v>2705</v>
      </c>
      <c r="F15" s="21">
        <v>195</v>
      </c>
      <c r="G15" s="21">
        <f t="shared" si="1"/>
        <v>2900</v>
      </c>
      <c r="I15" s="18">
        <v>2.9</v>
      </c>
    </row>
    <row r="16" spans="1:9" ht="12.75">
      <c r="A16" s="1" t="s">
        <v>15</v>
      </c>
      <c r="B16" s="18"/>
      <c r="C16" s="18">
        <v>1156</v>
      </c>
      <c r="D16" s="27"/>
      <c r="E16" s="27">
        <v>3124</v>
      </c>
      <c r="F16" s="21">
        <v>226</v>
      </c>
      <c r="G16" s="21">
        <f t="shared" si="1"/>
        <v>3350</v>
      </c>
      <c r="I16" s="18">
        <v>3.4</v>
      </c>
    </row>
    <row r="17" spans="1:9" ht="12.75">
      <c r="A17" s="1" t="s">
        <v>11</v>
      </c>
      <c r="B17" s="18">
        <v>401</v>
      </c>
      <c r="C17" s="18"/>
      <c r="D17" s="27">
        <v>596</v>
      </c>
      <c r="E17" s="27">
        <f t="shared" si="2"/>
        <v>0</v>
      </c>
      <c r="F17" s="21">
        <f t="shared" si="0"/>
        <v>77.9945</v>
      </c>
      <c r="G17" s="21">
        <f t="shared" si="1"/>
        <v>673.9945</v>
      </c>
      <c r="I17" s="18">
        <v>0.7</v>
      </c>
    </row>
    <row r="18" spans="1:9" ht="12.75">
      <c r="A18" s="1" t="s">
        <v>12</v>
      </c>
      <c r="B18" s="18">
        <v>530</v>
      </c>
      <c r="C18" s="18"/>
      <c r="D18" s="27">
        <v>769</v>
      </c>
      <c r="E18" s="27">
        <f t="shared" si="2"/>
        <v>0</v>
      </c>
      <c r="F18" s="21">
        <f t="shared" si="0"/>
        <v>103.08500000000001</v>
      </c>
      <c r="G18" s="21">
        <f t="shared" si="1"/>
        <v>872.085</v>
      </c>
      <c r="I18" s="18">
        <v>0.9</v>
      </c>
    </row>
    <row r="19" spans="1:9" ht="12.75">
      <c r="A19" s="1" t="s">
        <v>13</v>
      </c>
      <c r="B19" s="18">
        <v>761</v>
      </c>
      <c r="C19" s="18"/>
      <c r="D19" s="27">
        <v>1133</v>
      </c>
      <c r="E19" s="27">
        <f t="shared" si="2"/>
        <v>0</v>
      </c>
      <c r="F19" s="21">
        <f t="shared" si="0"/>
        <v>148.0145</v>
      </c>
      <c r="G19" s="21">
        <f t="shared" si="1"/>
        <v>1281.0145</v>
      </c>
      <c r="I19" s="18">
        <v>1.3</v>
      </c>
    </row>
    <row r="20" spans="1:9" ht="12.75">
      <c r="A20" s="1" t="s">
        <v>14</v>
      </c>
      <c r="B20" s="18">
        <v>516</v>
      </c>
      <c r="C20" s="18"/>
      <c r="D20" s="27">
        <v>768</v>
      </c>
      <c r="E20" s="27">
        <f t="shared" si="2"/>
        <v>0</v>
      </c>
      <c r="F20" s="21">
        <f t="shared" si="0"/>
        <v>100.36200000000001</v>
      </c>
      <c r="G20" s="21">
        <f t="shared" si="1"/>
        <v>868.362</v>
      </c>
      <c r="I20" s="18">
        <v>0.8</v>
      </c>
    </row>
    <row r="21" spans="1:9" ht="12.75">
      <c r="A21" s="1"/>
      <c r="B21" s="18"/>
      <c r="C21" s="18"/>
      <c r="D21" s="27"/>
      <c r="E21" s="27">
        <f t="shared" si="2"/>
        <v>0</v>
      </c>
      <c r="F21" s="21"/>
      <c r="G21" s="21"/>
      <c r="I21" s="1"/>
    </row>
    <row r="22" spans="1:9" ht="12.75">
      <c r="A22" s="1" t="s">
        <v>19</v>
      </c>
      <c r="B22" s="18">
        <f>B5+B6+B7+B8+B9+B10+B11+B12+B13+B14+B15+B16+B17+B18+B19+B20</f>
        <v>5935</v>
      </c>
      <c r="C22" s="18">
        <f>C5+C6+C7+C8+C9+C10+C11+C12+C13+C14+C15+C16+C17+C18+C19+C20</f>
        <v>6914</v>
      </c>
      <c r="D22" s="27">
        <f>D5+D6+D7+D8+D9+D10+D11+D12+D13+D14+D15+D16+D17+D18+D19+D20+D21</f>
        <v>8815</v>
      </c>
      <c r="E22" s="27">
        <f>E5+E6+E7+E8+E9+E10+E11+E12+E13+E14+E15+E16+E17+E18+E19+E20+E21</f>
        <v>18684.644131319998</v>
      </c>
      <c r="F22" s="21">
        <f>F5+F6+F7+F8+F9+F10+F11+F12+F13+F14+F15+F16+F17+F18+F19+F20</f>
        <v>2500.3575</v>
      </c>
      <c r="G22" s="21">
        <f>G5+G6+G7+G8+G9+G10+G11+G12+G13+G14+G15+G16+G17+G18+G19+G20</f>
        <v>30000.001631320003</v>
      </c>
      <c r="H22" s="21">
        <f>H5+H6+H7+H8+H9+H10+H11+H12+H13+H14+H15+H16+H17+H18+H19+H20</f>
        <v>0</v>
      </c>
      <c r="I22" s="30">
        <f>I5+I6+I7+I8+I9+I10+I11+I12+I13+I14+I15+I16+I17+I18+I19+I20</f>
        <v>30</v>
      </c>
    </row>
    <row r="26" ht="12.75">
      <c r="A26" s="4" t="s">
        <v>26</v>
      </c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31" sqref="E31"/>
    </sheetView>
  </sheetViews>
  <sheetFormatPr defaultColWidth="9.00390625" defaultRowHeight="12.75"/>
  <cols>
    <col min="1" max="1" width="17.875" style="0" customWidth="1"/>
    <col min="2" max="2" width="12.625" style="0" customWidth="1"/>
    <col min="3" max="3" width="12.25390625" style="0" customWidth="1"/>
    <col min="4" max="4" width="13.375" style="0" customWidth="1"/>
    <col min="5" max="6" width="11.125" style="0" customWidth="1"/>
    <col min="7" max="7" width="12.875" style="0" customWidth="1"/>
    <col min="8" max="8" width="9.125" style="0" hidden="1" customWidth="1"/>
  </cols>
  <sheetData>
    <row r="1" spans="1:7" ht="12.75">
      <c r="A1" s="47" t="s">
        <v>36</v>
      </c>
      <c r="B1" s="47"/>
      <c r="C1" s="47"/>
      <c r="D1" s="47"/>
      <c r="E1" s="47"/>
      <c r="F1" s="47"/>
      <c r="G1" s="47"/>
    </row>
    <row r="2" spans="1:7" ht="12.75">
      <c r="A2" s="47"/>
      <c r="B2" s="47"/>
      <c r="C2" s="47"/>
      <c r="D2" s="47"/>
      <c r="E2" s="47"/>
      <c r="F2" s="47"/>
      <c r="G2" s="47"/>
    </row>
    <row r="3" spans="1:7" s="24" customFormat="1" ht="135.75" customHeight="1">
      <c r="A3" s="1"/>
      <c r="B3" s="48" t="s">
        <v>42</v>
      </c>
      <c r="C3" s="49"/>
      <c r="D3" s="50"/>
      <c r="E3" s="48" t="s">
        <v>43</v>
      </c>
      <c r="F3" s="49"/>
      <c r="G3" s="50"/>
    </row>
    <row r="4" spans="1:7" s="3" customFormat="1" ht="21.75" customHeight="1">
      <c r="A4" s="17"/>
      <c r="B4" s="23" t="s">
        <v>39</v>
      </c>
      <c r="C4" s="23" t="s">
        <v>40</v>
      </c>
      <c r="D4" s="23" t="s">
        <v>41</v>
      </c>
      <c r="E4" s="23" t="s">
        <v>39</v>
      </c>
      <c r="F4" s="23" t="s">
        <v>40</v>
      </c>
      <c r="G4" s="23" t="s">
        <v>41</v>
      </c>
    </row>
    <row r="5" spans="1:8" ht="12" customHeight="1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0">
        <v>7</v>
      </c>
      <c r="H5" s="3"/>
    </row>
    <row r="6" spans="1:7" ht="12.75">
      <c r="A6" s="1" t="s">
        <v>0</v>
      </c>
      <c r="B6" s="18">
        <v>0.9</v>
      </c>
      <c r="C6" s="30">
        <v>1</v>
      </c>
      <c r="D6" s="30">
        <v>1.1</v>
      </c>
      <c r="E6" s="18">
        <v>29</v>
      </c>
      <c r="F6" s="21">
        <v>32</v>
      </c>
      <c r="G6" s="22">
        <v>34</v>
      </c>
    </row>
    <row r="7" spans="1:7" ht="12.75">
      <c r="A7" s="1" t="s">
        <v>1</v>
      </c>
      <c r="B7" s="18">
        <v>0.9</v>
      </c>
      <c r="C7" s="30">
        <v>1</v>
      </c>
      <c r="D7" s="30">
        <v>1.1</v>
      </c>
      <c r="E7" s="18">
        <v>29</v>
      </c>
      <c r="F7" s="21">
        <v>32</v>
      </c>
      <c r="G7" s="22">
        <v>33</v>
      </c>
    </row>
    <row r="8" spans="1:7" ht="12.75">
      <c r="A8" s="1" t="s">
        <v>2</v>
      </c>
      <c r="B8" s="18">
        <v>4.4</v>
      </c>
      <c r="C8" s="30">
        <v>4.5</v>
      </c>
      <c r="D8" s="30">
        <v>4.6</v>
      </c>
      <c r="E8" s="21">
        <v>71</v>
      </c>
      <c r="F8" s="21">
        <v>78</v>
      </c>
      <c r="G8" s="22">
        <v>83</v>
      </c>
    </row>
    <row r="9" spans="1:7" ht="12.75">
      <c r="A9" s="1" t="s">
        <v>3</v>
      </c>
      <c r="B9" s="18">
        <v>1.5</v>
      </c>
      <c r="C9" s="30">
        <v>1.6</v>
      </c>
      <c r="D9" s="30">
        <v>1.7</v>
      </c>
      <c r="E9" s="21">
        <v>43</v>
      </c>
      <c r="F9" s="21">
        <v>47</v>
      </c>
      <c r="G9" s="22">
        <v>50</v>
      </c>
    </row>
    <row r="10" spans="1:7" ht="12.75">
      <c r="A10" s="1" t="s">
        <v>4</v>
      </c>
      <c r="B10" s="18">
        <v>3.2</v>
      </c>
      <c r="C10" s="30">
        <v>3.3</v>
      </c>
      <c r="D10" s="30">
        <v>3.4</v>
      </c>
      <c r="E10" s="21">
        <v>56</v>
      </c>
      <c r="F10" s="21">
        <v>61</v>
      </c>
      <c r="G10" s="22">
        <v>65</v>
      </c>
    </row>
    <row r="11" spans="1:7" ht="12.75">
      <c r="A11" s="1" t="s">
        <v>5</v>
      </c>
      <c r="B11" s="18">
        <v>3.1</v>
      </c>
      <c r="C11" s="30">
        <v>3.2</v>
      </c>
      <c r="D11" s="30">
        <v>3.3</v>
      </c>
      <c r="E11" s="21">
        <v>65</v>
      </c>
      <c r="F11" s="21">
        <v>71</v>
      </c>
      <c r="G11" s="22">
        <v>76</v>
      </c>
    </row>
    <row r="12" spans="1:7" ht="12.75">
      <c r="A12" s="1" t="s">
        <v>6</v>
      </c>
      <c r="B12" s="18">
        <v>0.8</v>
      </c>
      <c r="C12" s="30">
        <v>0.9</v>
      </c>
      <c r="D12" s="30">
        <v>1</v>
      </c>
      <c r="E12" s="21">
        <v>23</v>
      </c>
      <c r="F12" s="21">
        <v>25</v>
      </c>
      <c r="G12" s="22">
        <v>27</v>
      </c>
    </row>
    <row r="13" spans="1:7" ht="12.75">
      <c r="A13" s="1" t="s">
        <v>7</v>
      </c>
      <c r="B13" s="18">
        <v>1.6</v>
      </c>
      <c r="C13" s="30">
        <v>1.7</v>
      </c>
      <c r="D13" s="30">
        <v>1.8</v>
      </c>
      <c r="E13" s="21">
        <v>48</v>
      </c>
      <c r="F13" s="21">
        <v>53</v>
      </c>
      <c r="G13" s="22">
        <v>56</v>
      </c>
    </row>
    <row r="14" spans="1:7" ht="12.75">
      <c r="A14" s="1" t="s">
        <v>8</v>
      </c>
      <c r="B14" s="18">
        <v>0.5</v>
      </c>
      <c r="C14" s="30">
        <v>0.5</v>
      </c>
      <c r="D14" s="30">
        <v>0.6</v>
      </c>
      <c r="E14" s="21">
        <v>12</v>
      </c>
      <c r="F14" s="21">
        <v>13</v>
      </c>
      <c r="G14" s="22">
        <v>14</v>
      </c>
    </row>
    <row r="15" spans="1:7" ht="12.75">
      <c r="A15" s="1" t="s">
        <v>9</v>
      </c>
      <c r="B15" s="18">
        <v>3.1</v>
      </c>
      <c r="C15" s="30">
        <v>3.2</v>
      </c>
      <c r="D15" s="30">
        <v>3.3</v>
      </c>
      <c r="E15" s="21">
        <v>64</v>
      </c>
      <c r="F15" s="21">
        <v>70</v>
      </c>
      <c r="G15" s="22">
        <v>75</v>
      </c>
    </row>
    <row r="16" spans="1:7" ht="12.75">
      <c r="A16" s="1" t="s">
        <v>10</v>
      </c>
      <c r="B16" s="18">
        <v>2.9</v>
      </c>
      <c r="C16" s="30">
        <v>3</v>
      </c>
      <c r="D16" s="30">
        <v>3.1</v>
      </c>
      <c r="E16" s="21">
        <v>52</v>
      </c>
      <c r="F16" s="21">
        <v>57</v>
      </c>
      <c r="G16" s="22">
        <v>61</v>
      </c>
    </row>
    <row r="17" spans="1:7" ht="12.75">
      <c r="A17" s="1" t="s">
        <v>15</v>
      </c>
      <c r="B17" s="18">
        <v>3.4</v>
      </c>
      <c r="C17" s="30">
        <v>3.5</v>
      </c>
      <c r="D17" s="30">
        <v>3.6</v>
      </c>
      <c r="E17" s="21">
        <v>56</v>
      </c>
      <c r="F17" s="21">
        <v>61</v>
      </c>
      <c r="G17" s="22">
        <v>65</v>
      </c>
    </row>
    <row r="18" spans="1:7" ht="12.75">
      <c r="A18" s="1" t="s">
        <v>11</v>
      </c>
      <c r="B18" s="18">
        <v>0.7</v>
      </c>
      <c r="C18" s="30">
        <v>0.8</v>
      </c>
      <c r="D18" s="30">
        <v>0.9</v>
      </c>
      <c r="E18" s="21">
        <v>20</v>
      </c>
      <c r="F18" s="21">
        <v>21</v>
      </c>
      <c r="G18" s="22">
        <v>23</v>
      </c>
    </row>
    <row r="19" spans="1:7" ht="12.75">
      <c r="A19" s="1" t="s">
        <v>12</v>
      </c>
      <c r="B19" s="18">
        <v>0.9</v>
      </c>
      <c r="C19" s="30">
        <v>1</v>
      </c>
      <c r="D19" s="30">
        <v>1.1</v>
      </c>
      <c r="E19" s="21">
        <v>28</v>
      </c>
      <c r="F19" s="21">
        <v>31</v>
      </c>
      <c r="G19" s="22">
        <v>33</v>
      </c>
    </row>
    <row r="20" spans="1:7" ht="12.75">
      <c r="A20" s="1" t="s">
        <v>13</v>
      </c>
      <c r="B20" s="18">
        <v>1.3</v>
      </c>
      <c r="C20" s="30">
        <v>1.4</v>
      </c>
      <c r="D20" s="30">
        <v>1.5</v>
      </c>
      <c r="E20" s="21">
        <v>48</v>
      </c>
      <c r="F20" s="21">
        <v>53</v>
      </c>
      <c r="G20" s="22">
        <v>55</v>
      </c>
    </row>
    <row r="21" spans="1:7" ht="12.75">
      <c r="A21" s="1" t="s">
        <v>14</v>
      </c>
      <c r="B21" s="18">
        <v>0.8</v>
      </c>
      <c r="C21" s="30">
        <v>0.9</v>
      </c>
      <c r="D21" s="30">
        <v>1</v>
      </c>
      <c r="E21" s="30">
        <v>25.1</v>
      </c>
      <c r="F21" s="21">
        <v>27</v>
      </c>
      <c r="G21" s="22">
        <v>28</v>
      </c>
    </row>
    <row r="22" spans="1:7" ht="12.75">
      <c r="A22" s="1"/>
      <c r="B22" s="1"/>
      <c r="C22" s="18"/>
      <c r="D22" s="21"/>
      <c r="E22" s="21"/>
      <c r="F22" s="21"/>
      <c r="G22" s="22"/>
    </row>
    <row r="23" spans="1:8" ht="12.75">
      <c r="A23" s="1" t="s">
        <v>19</v>
      </c>
      <c r="B23" s="30">
        <f aca="true" t="shared" si="0" ref="B23:G23">B6+B7+B8+B9+B10+B11+B12+B13+B14+B15+B16+B17+B18+B19+B20+B21</f>
        <v>30</v>
      </c>
      <c r="C23" s="30">
        <f t="shared" si="0"/>
        <v>31.499999999999996</v>
      </c>
      <c r="D23" s="30">
        <f t="shared" si="0"/>
        <v>33.10000000000001</v>
      </c>
      <c r="E23" s="30">
        <f t="shared" si="0"/>
        <v>669.1</v>
      </c>
      <c r="F23" s="30">
        <f t="shared" si="0"/>
        <v>732</v>
      </c>
      <c r="G23" s="30">
        <f t="shared" si="0"/>
        <v>778</v>
      </c>
      <c r="H23" s="10">
        <f>H6+H7+H8+H9+H10+H11+H12+H13+H14+H15+H16+H17+H18+H19+H20+H21</f>
        <v>0</v>
      </c>
    </row>
    <row r="24" ht="14.25" customHeight="1">
      <c r="A24" s="4"/>
    </row>
    <row r="28" ht="12.75">
      <c r="A28" s="4"/>
    </row>
  </sheetData>
  <mergeCells count="4">
    <mergeCell ref="A1:G1"/>
    <mergeCell ref="A2:G2"/>
    <mergeCell ref="B3:D3"/>
    <mergeCell ref="E3:G3"/>
  </mergeCells>
  <printOptions/>
  <pageMargins left="0.75" right="0.75" top="1" bottom="1" header="0.5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="75" zoomScaleSheetLayoutView="75" workbookViewId="0" topLeftCell="A1">
      <selection activeCell="D3" sqref="D3:D4"/>
    </sheetView>
  </sheetViews>
  <sheetFormatPr defaultColWidth="9.00390625" defaultRowHeight="12.75"/>
  <cols>
    <col min="1" max="3" width="17.75390625" style="0" customWidth="1"/>
    <col min="4" max="4" width="14.625" style="0" customWidth="1"/>
    <col min="5" max="5" width="18.25390625" style="0" customWidth="1"/>
    <col min="6" max="6" width="21.375" style="0" customWidth="1"/>
    <col min="7" max="7" width="25.125" style="0" customWidth="1"/>
    <col min="8" max="8" width="9.125" style="0" hidden="1" customWidth="1"/>
    <col min="9" max="9" width="18.25390625" style="0" hidden="1" customWidth="1"/>
    <col min="10" max="10" width="19.25390625" style="1" customWidth="1"/>
    <col min="11" max="12" width="19.25390625" style="3" customWidth="1"/>
    <col min="13" max="13" width="23.125" style="0" customWidth="1"/>
    <col min="14" max="14" width="0.37109375" style="0" hidden="1" customWidth="1"/>
    <col min="15" max="15" width="9.125" style="0" hidden="1" customWidth="1"/>
  </cols>
  <sheetData>
    <row r="1" spans="1:13" ht="111.75" customHeight="1">
      <c r="A1" s="36"/>
      <c r="B1" s="36"/>
      <c r="C1" s="36"/>
      <c r="D1" s="35"/>
      <c r="E1" s="35"/>
      <c r="F1" s="53" t="s">
        <v>60</v>
      </c>
      <c r="G1" s="53"/>
      <c r="H1" s="35"/>
      <c r="I1" s="35"/>
      <c r="J1" s="46"/>
      <c r="K1" s="42"/>
      <c r="L1" s="42"/>
      <c r="M1" s="43"/>
    </row>
    <row r="2" spans="1:13" ht="21.75" customHeigh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44"/>
      <c r="K2" s="44"/>
      <c r="L2" s="44"/>
      <c r="M2" s="45"/>
    </row>
    <row r="3" spans="1:13" ht="33" customHeight="1">
      <c r="A3" s="59"/>
      <c r="B3" s="58" t="s">
        <v>50</v>
      </c>
      <c r="C3" s="58" t="s">
        <v>48</v>
      </c>
      <c r="D3" s="58" t="s">
        <v>52</v>
      </c>
      <c r="E3" s="57" t="s">
        <v>54</v>
      </c>
      <c r="F3" s="55" t="s">
        <v>51</v>
      </c>
      <c r="G3" s="56"/>
      <c r="H3" s="31"/>
      <c r="I3" s="32" t="s">
        <v>47</v>
      </c>
      <c r="J3" s="51" t="s">
        <v>55</v>
      </c>
      <c r="K3" s="51" t="s">
        <v>57</v>
      </c>
      <c r="L3" s="51" t="s">
        <v>58</v>
      </c>
      <c r="M3" s="51" t="s">
        <v>59</v>
      </c>
    </row>
    <row r="4" spans="1:13" s="24" customFormat="1" ht="154.5" customHeight="1">
      <c r="A4" s="59"/>
      <c r="B4" s="58"/>
      <c r="C4" s="58"/>
      <c r="D4" s="58"/>
      <c r="E4" s="57"/>
      <c r="F4" s="34" t="s">
        <v>53</v>
      </c>
      <c r="G4" s="34" t="s">
        <v>49</v>
      </c>
      <c r="I4" s="37"/>
      <c r="J4" s="52"/>
      <c r="K4" s="52"/>
      <c r="L4" s="52"/>
      <c r="M4" s="52"/>
    </row>
    <row r="5" spans="1:13" s="3" customFormat="1" ht="0.75" customHeight="1">
      <c r="A5" s="17"/>
      <c r="B5" s="33"/>
      <c r="C5" s="17"/>
      <c r="D5" s="17"/>
      <c r="E5" s="41"/>
      <c r="F5" s="23"/>
      <c r="G5" s="23"/>
      <c r="I5" s="38"/>
      <c r="J5" s="1"/>
      <c r="K5" s="1"/>
      <c r="L5" s="1"/>
      <c r="M5" s="1"/>
    </row>
    <row r="6" spans="1:13" ht="12.75">
      <c r="A6" s="1" t="s">
        <v>0</v>
      </c>
      <c r="B6" s="30">
        <f>C6+D6+E6+F6+G6+J6+K6+L6+M6</f>
        <v>1268.8</v>
      </c>
      <c r="C6" s="30">
        <v>1095</v>
      </c>
      <c r="D6" s="30"/>
      <c r="E6" s="40">
        <v>144.1</v>
      </c>
      <c r="F6" s="18">
        <v>0.9</v>
      </c>
      <c r="G6" s="30">
        <v>26.1</v>
      </c>
      <c r="I6" s="39"/>
      <c r="J6" s="7"/>
      <c r="K6" s="18">
        <v>2.7</v>
      </c>
      <c r="L6" s="7"/>
      <c r="M6" s="20"/>
    </row>
    <row r="7" spans="1:13" ht="12.75">
      <c r="A7" s="1" t="s">
        <v>1</v>
      </c>
      <c r="B7" s="30">
        <f aca="true" t="shared" si="0" ref="B7:B23">C7+D7+E7+F7+G7+J7+K7+L7+M7</f>
        <v>396.7</v>
      </c>
      <c r="C7" s="30">
        <v>368</v>
      </c>
      <c r="D7" s="30"/>
      <c r="E7" s="40">
        <v>1.7</v>
      </c>
      <c r="F7" s="18">
        <v>0.9</v>
      </c>
      <c r="G7" s="30">
        <v>26.1</v>
      </c>
      <c r="I7" s="39"/>
      <c r="K7" s="18"/>
      <c r="L7" s="1"/>
      <c r="M7" s="40"/>
    </row>
    <row r="8" spans="1:13" ht="12.75">
      <c r="A8" s="1" t="s">
        <v>2</v>
      </c>
      <c r="B8" s="30">
        <f t="shared" si="0"/>
        <v>1031.1</v>
      </c>
      <c r="C8" s="30">
        <v>907</v>
      </c>
      <c r="D8" s="30"/>
      <c r="E8" s="40">
        <v>11.7</v>
      </c>
      <c r="F8" s="18">
        <v>4.4</v>
      </c>
      <c r="G8" s="30">
        <v>74</v>
      </c>
      <c r="I8" s="39"/>
      <c r="K8" s="18">
        <v>11.8</v>
      </c>
      <c r="L8" s="18">
        <v>14.5</v>
      </c>
      <c r="M8" s="40">
        <v>7.7</v>
      </c>
    </row>
    <row r="9" spans="1:13" ht="12.75">
      <c r="A9" s="1" t="s">
        <v>3</v>
      </c>
      <c r="B9" s="30">
        <f t="shared" si="0"/>
        <v>915.4</v>
      </c>
      <c r="C9" s="30">
        <v>867</v>
      </c>
      <c r="D9" s="30"/>
      <c r="E9" s="40"/>
      <c r="F9" s="18">
        <v>1.5</v>
      </c>
      <c r="G9" s="30">
        <v>44.6</v>
      </c>
      <c r="I9" s="39"/>
      <c r="K9" s="18">
        <v>2.3</v>
      </c>
      <c r="L9" s="18"/>
      <c r="M9" s="20"/>
    </row>
    <row r="10" spans="1:13" ht="12.75">
      <c r="A10" s="1" t="s">
        <v>4</v>
      </c>
      <c r="B10" s="30">
        <f t="shared" si="0"/>
        <v>488.2</v>
      </c>
      <c r="C10" s="30">
        <v>385</v>
      </c>
      <c r="D10" s="30"/>
      <c r="E10" s="40">
        <v>36.3</v>
      </c>
      <c r="F10" s="18">
        <v>3.2</v>
      </c>
      <c r="G10" s="30">
        <v>54.4</v>
      </c>
      <c r="I10" s="39"/>
      <c r="K10" s="18">
        <v>6.7</v>
      </c>
      <c r="L10" s="18">
        <v>2.6</v>
      </c>
      <c r="M10" s="20"/>
    </row>
    <row r="11" spans="1:13" ht="12.75">
      <c r="A11" s="1" t="s">
        <v>5</v>
      </c>
      <c r="B11" s="30">
        <f t="shared" si="0"/>
        <v>884.5000000000001</v>
      </c>
      <c r="C11" s="30">
        <v>818</v>
      </c>
      <c r="D11" s="30"/>
      <c r="E11" s="40">
        <v>4.7</v>
      </c>
      <c r="F11" s="18">
        <v>3.1</v>
      </c>
      <c r="G11" s="30">
        <v>58.7</v>
      </c>
      <c r="I11" s="39"/>
      <c r="K11" s="18"/>
      <c r="L11" s="18"/>
      <c r="M11" s="20"/>
    </row>
    <row r="12" spans="1:13" ht="12.75">
      <c r="A12" s="1" t="s">
        <v>6</v>
      </c>
      <c r="B12" s="30">
        <f t="shared" si="0"/>
        <v>901.8</v>
      </c>
      <c r="C12" s="30">
        <v>878</v>
      </c>
      <c r="D12" s="30"/>
      <c r="E12" s="40">
        <v>1.3</v>
      </c>
      <c r="F12" s="18">
        <v>0.8</v>
      </c>
      <c r="G12" s="30">
        <v>21.7</v>
      </c>
      <c r="I12" s="39"/>
      <c r="K12" s="18"/>
      <c r="L12" s="18"/>
      <c r="M12" s="20"/>
    </row>
    <row r="13" spans="1:13" ht="12.75">
      <c r="A13" s="1" t="s">
        <v>7</v>
      </c>
      <c r="B13" s="30">
        <f t="shared" si="0"/>
        <v>806.9</v>
      </c>
      <c r="C13" s="30">
        <v>746</v>
      </c>
      <c r="D13" s="30"/>
      <c r="E13" s="40">
        <v>9.3</v>
      </c>
      <c r="F13" s="18">
        <v>1.6</v>
      </c>
      <c r="G13" s="30">
        <v>50</v>
      </c>
      <c r="I13" s="39"/>
      <c r="K13" s="18"/>
      <c r="L13" s="18"/>
      <c r="M13" s="20"/>
    </row>
    <row r="14" spans="1:13" ht="12.75">
      <c r="A14" s="1" t="s">
        <v>8</v>
      </c>
      <c r="B14" s="30">
        <f t="shared" si="0"/>
        <v>755.7</v>
      </c>
      <c r="C14" s="30">
        <v>741</v>
      </c>
      <c r="D14" s="30"/>
      <c r="E14" s="40"/>
      <c r="F14" s="18">
        <v>0.5</v>
      </c>
      <c r="G14" s="30">
        <v>14.2</v>
      </c>
      <c r="I14" s="39"/>
      <c r="K14" s="18"/>
      <c r="L14" s="18"/>
      <c r="M14" s="20"/>
    </row>
    <row r="15" spans="1:13" ht="12.75">
      <c r="A15" s="1" t="s">
        <v>9</v>
      </c>
      <c r="B15" s="30">
        <f t="shared" si="0"/>
        <v>814.6</v>
      </c>
      <c r="C15" s="30">
        <v>758</v>
      </c>
      <c r="D15" s="30"/>
      <c r="E15" s="40">
        <v>0.3</v>
      </c>
      <c r="F15" s="18">
        <v>3.1</v>
      </c>
      <c r="G15" s="30">
        <v>53.2</v>
      </c>
      <c r="I15" s="39"/>
      <c r="K15" s="18"/>
      <c r="L15" s="18"/>
      <c r="M15" s="20"/>
    </row>
    <row r="16" spans="1:13" ht="12.75">
      <c r="A16" s="1" t="s">
        <v>10</v>
      </c>
      <c r="B16" s="30">
        <f t="shared" si="0"/>
        <v>988.8</v>
      </c>
      <c r="C16" s="30">
        <v>937</v>
      </c>
      <c r="D16" s="30"/>
      <c r="E16" s="40"/>
      <c r="F16" s="18">
        <v>2.9</v>
      </c>
      <c r="G16" s="30">
        <v>48.9</v>
      </c>
      <c r="I16" s="39"/>
      <c r="K16" s="18"/>
      <c r="L16" s="18"/>
      <c r="M16" s="20"/>
    </row>
    <row r="17" spans="1:13" ht="12.75">
      <c r="A17" s="1" t="s">
        <v>15</v>
      </c>
      <c r="B17" s="30">
        <f t="shared" si="0"/>
        <v>482.9</v>
      </c>
      <c r="C17" s="30">
        <v>415</v>
      </c>
      <c r="D17" s="30"/>
      <c r="E17" s="40"/>
      <c r="F17" s="18">
        <v>3.4</v>
      </c>
      <c r="G17" s="30">
        <v>58.6</v>
      </c>
      <c r="I17" s="39"/>
      <c r="K17" s="18">
        <v>5.9</v>
      </c>
      <c r="L17" s="18"/>
      <c r="M17" s="20"/>
    </row>
    <row r="18" spans="1:13" ht="12.75">
      <c r="A18" s="1" t="s">
        <v>11</v>
      </c>
      <c r="B18" s="30">
        <f t="shared" si="0"/>
        <v>506.09999999999997</v>
      </c>
      <c r="C18" s="30">
        <v>394</v>
      </c>
      <c r="D18" s="30"/>
      <c r="E18" s="40">
        <v>89.4</v>
      </c>
      <c r="F18" s="18">
        <v>0.7</v>
      </c>
      <c r="G18" s="30">
        <v>19.6</v>
      </c>
      <c r="I18" s="39"/>
      <c r="K18" s="18">
        <v>2.4</v>
      </c>
      <c r="L18" s="18"/>
      <c r="M18" s="20"/>
    </row>
    <row r="19" spans="1:13" ht="12.75">
      <c r="A19" s="1" t="s">
        <v>12</v>
      </c>
      <c r="B19" s="30">
        <f t="shared" si="0"/>
        <v>953.8</v>
      </c>
      <c r="C19" s="30">
        <v>915</v>
      </c>
      <c r="D19" s="30"/>
      <c r="E19" s="40">
        <v>0.3</v>
      </c>
      <c r="F19" s="18">
        <v>0.9</v>
      </c>
      <c r="G19" s="30">
        <v>26.1</v>
      </c>
      <c r="I19" s="39"/>
      <c r="K19" s="18">
        <v>5.4</v>
      </c>
      <c r="L19" s="18">
        <v>6.1</v>
      </c>
      <c r="M19" s="40"/>
    </row>
    <row r="20" spans="1:13" ht="12.75">
      <c r="A20" s="1" t="s">
        <v>13</v>
      </c>
      <c r="B20" s="30">
        <f t="shared" si="0"/>
        <v>822.9</v>
      </c>
      <c r="C20" s="30">
        <v>776</v>
      </c>
      <c r="D20" s="30"/>
      <c r="E20" s="40"/>
      <c r="F20" s="18">
        <v>1.3</v>
      </c>
      <c r="G20" s="30">
        <v>38.1</v>
      </c>
      <c r="I20" s="39"/>
      <c r="K20" s="18">
        <v>7.5</v>
      </c>
      <c r="L20" s="18"/>
      <c r="M20" s="20"/>
    </row>
    <row r="21" spans="1:13" ht="12.75">
      <c r="A21" s="1" t="s">
        <v>14</v>
      </c>
      <c r="B21" s="30">
        <f t="shared" si="0"/>
        <v>384.8</v>
      </c>
      <c r="C21" s="30">
        <v>358</v>
      </c>
      <c r="D21" s="30"/>
      <c r="E21" s="40">
        <v>0.1</v>
      </c>
      <c r="F21" s="18">
        <v>0.8</v>
      </c>
      <c r="G21" s="30">
        <v>24.9</v>
      </c>
      <c r="I21" s="39"/>
      <c r="K21" s="30">
        <v>1</v>
      </c>
      <c r="L21" s="1"/>
      <c r="M21" s="20"/>
    </row>
    <row r="22" spans="1:13" ht="12.75">
      <c r="A22" s="1" t="s">
        <v>46</v>
      </c>
      <c r="B22" s="30">
        <f t="shared" si="0"/>
        <v>1527.6000000000001</v>
      </c>
      <c r="C22" s="30"/>
      <c r="D22" s="30">
        <v>1500</v>
      </c>
      <c r="E22" s="40">
        <v>16.4</v>
      </c>
      <c r="F22" s="1"/>
      <c r="G22" s="21"/>
      <c r="I22" s="39"/>
      <c r="J22" s="20">
        <v>11.2</v>
      </c>
      <c r="K22" s="20"/>
      <c r="L22" s="20"/>
      <c r="M22" s="18"/>
    </row>
    <row r="23" spans="1:14" ht="18" customHeight="1">
      <c r="A23" s="1" t="s">
        <v>19</v>
      </c>
      <c r="B23" s="30">
        <f t="shared" si="0"/>
        <v>13930.600000000004</v>
      </c>
      <c r="C23" s="40">
        <f>C6+C7+C8+C9+C10+C11+C12+C13+C14+C15+C16+C17+C18+C19+C20+C21+C22</f>
        <v>11358</v>
      </c>
      <c r="D23" s="40">
        <f>D6+D7+D8+D9+D10+D11+D12+D13+D14+D15+D16+D17+D18+D19+D20+D21+D22</f>
        <v>1500</v>
      </c>
      <c r="E23" s="40">
        <f>E6+E7+E8+E9+E10+E11+E12+E13+E14+E15+E16+E17+E18+E19+E20+E21+E22</f>
        <v>315.59999999999997</v>
      </c>
      <c r="F23" s="40">
        <f>F6+F7+F8+F9+F10+F11+F12+F13+F14+F15+F16+F17+F18+F19+F20+F21+F22</f>
        <v>30</v>
      </c>
      <c r="G23" s="40">
        <f>G6+G7+G8+G9+G10+G11+G12+G13+G14+G15+G16+G17+G18+G19+G20+G21+G22</f>
        <v>639.2</v>
      </c>
      <c r="H23" s="40">
        <f aca="true" t="shared" si="1" ref="H23:M23">H6+H7+H8+H9+H10+H11+H12+H13+H14+H15+H16+H17+H18+H19+H20+H21+H22</f>
        <v>0</v>
      </c>
      <c r="I23" s="40">
        <f t="shared" si="1"/>
        <v>0</v>
      </c>
      <c r="J23" s="40">
        <f t="shared" si="1"/>
        <v>11.2</v>
      </c>
      <c r="K23" s="40">
        <f>K6+K7+K8+K9+K10+K11+K12+K13+K14+K15+K16+K17+K18+K19+K20+K21+K22</f>
        <v>45.699999999999996</v>
      </c>
      <c r="L23" s="40">
        <f>L6+L7+L8+L9+L10+L11+L12+L13+L14+L15+L16+L17+L18+L19+L20+L21+L22</f>
        <v>23.200000000000003</v>
      </c>
      <c r="M23" s="30">
        <f t="shared" si="1"/>
        <v>7.7</v>
      </c>
      <c r="N23" s="30">
        <f>N6+N7+N8+N9+N10+N11+N12+N13+N14+N15+N16+N17+N18+N19+N20+N21+N22</f>
        <v>0</v>
      </c>
    </row>
    <row r="24" ht="12.75" hidden="1"/>
    <row r="25" ht="12.75" hidden="1"/>
    <row r="26" ht="12.75" hidden="1"/>
    <row r="27" ht="12.75" hidden="1"/>
    <row r="28" ht="12.75" hidden="1"/>
  </sheetData>
  <mergeCells count="12">
    <mergeCell ref="F1:G1"/>
    <mergeCell ref="A2:I2"/>
    <mergeCell ref="F3:G3"/>
    <mergeCell ref="E3:E4"/>
    <mergeCell ref="D3:D4"/>
    <mergeCell ref="A3:A4"/>
    <mergeCell ref="B3:B4"/>
    <mergeCell ref="C3:C4"/>
    <mergeCell ref="K3:K4"/>
    <mergeCell ref="L3:L4"/>
    <mergeCell ref="M3:M4"/>
    <mergeCell ref="J3:J4"/>
  </mergeCells>
  <printOptions/>
  <pageMargins left="0.7874015748031497" right="0.7874015748031497" top="0.7874015748031497" bottom="0.984251968503937" header="0.5118110236220472" footer="0.5118110236220472"/>
  <pageSetup fitToWidth="2" fitToHeight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Екатерина Григорьевн</cp:lastModifiedBy>
  <cp:lastPrinted>2010-07-12T10:42:08Z</cp:lastPrinted>
  <dcterms:created xsi:type="dcterms:W3CDTF">2007-09-12T04:12:51Z</dcterms:created>
  <dcterms:modified xsi:type="dcterms:W3CDTF">2010-07-15T07:35:36Z</dcterms:modified>
  <cp:category/>
  <cp:version/>
  <cp:contentType/>
  <cp:contentStatus/>
</cp:coreProperties>
</file>